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Sheet1" sheetId="1" r:id="rId1"/>
    <sheet name="Sheet2" sheetId="2" r:id="rId2"/>
    <sheet name="Sheet3" sheetId="3" r:id="rId3"/>
  </sheets>
  <definedNames>
    <definedName name="Ｂ">'Sheet2'!#REF!</definedName>
    <definedName name="ＨＰ上昇">'Sheet2'!#REF!</definedName>
    <definedName name="ヴァーナ">'Sheet2'!$B$6:$D$6</definedName>
    <definedName name="エクスマキナ">'Sheet2'!$B$8:$G$8</definedName>
    <definedName name="エルダナーン">'Sheet2'!$B$3:$G$3</definedName>
    <definedName name="ドゥアン">'Sheet2'!$B$7:$D$7</definedName>
    <definedName name="ドラゴネット">'Sheet2'!$B$9:$D$9</definedName>
    <definedName name="ネヴァーフ">'Sheet2'!$B$4:$G$4</definedName>
    <definedName name="ﾊｰﾌﾌﾞﾗｯﾄﾞ">'Sheet2'!$I$1:$I$34</definedName>
    <definedName name="ヒューリン">'Sheet2'!$B$2:$G$2</definedName>
    <definedName name="フィルボム">'Sheet2'!$B$5:$G$5</definedName>
    <definedName name="種族">'Sheet2'!$A$2:$A$9</definedName>
    <definedName name="種族名">'Sheet2'!$A$1:$A$9</definedName>
    <definedName name="上昇">'Sheet2'!$C$12:$C$18</definedName>
  </definedNames>
  <calcPr fullCalcOnLoad="1"/>
</workbook>
</file>

<file path=xl/sharedStrings.xml><?xml version="1.0" encoding="utf-8"?>
<sst xmlns="http://schemas.openxmlformats.org/spreadsheetml/2006/main" count="159" uniqueCount="116">
  <si>
    <t>アリアンロッド成長記録表</t>
  </si>
  <si>
    <t>スキル</t>
  </si>
  <si>
    <t>ＨＰ上昇</t>
  </si>
  <si>
    <t>ＭＰ上昇</t>
  </si>
  <si>
    <t>境遇：</t>
  </si>
  <si>
    <t>ＨＰ</t>
  </si>
  <si>
    <t>ＭＰ</t>
  </si>
  <si>
    <t>ﾌｪｲﾄ</t>
  </si>
  <si>
    <t>Ｌｖ</t>
  </si>
  <si>
    <t>使用経験点</t>
  </si>
  <si>
    <t>ＬｖＵＰ</t>
  </si>
  <si>
    <t>ＣＣ　</t>
  </si>
  <si>
    <t>フェイト</t>
  </si>
  <si>
    <t>累計</t>
  </si>
  <si>
    <t>上昇</t>
  </si>
  <si>
    <t>筋力</t>
  </si>
  <si>
    <t>器用</t>
  </si>
  <si>
    <t>能力値</t>
  </si>
  <si>
    <t>サブクラス</t>
  </si>
  <si>
    <t>メインクラス</t>
  </si>
  <si>
    <t>敏捷</t>
  </si>
  <si>
    <t>知力</t>
  </si>
  <si>
    <t>感知</t>
  </si>
  <si>
    <t>精神</t>
  </si>
  <si>
    <t>幸運</t>
  </si>
  <si>
    <t>初期値</t>
  </si>
  <si>
    <t>ＬｖＵＰ修正</t>
  </si>
  <si>
    <t>クラス修正</t>
  </si>
  <si>
    <t>+</t>
  </si>
  <si>
    <t>＝</t>
  </si>
  <si>
    <t>経験点累計</t>
  </si>
  <si>
    <t>クラスチェンジ履歴</t>
  </si>
  <si>
    <t>ＣＣ職</t>
  </si>
  <si>
    <t>右手</t>
  </si>
  <si>
    <t>左手</t>
  </si>
  <si>
    <t>頭部</t>
  </si>
  <si>
    <t>胴部</t>
  </si>
  <si>
    <t>補助防</t>
  </si>
  <si>
    <t>装身具</t>
  </si>
  <si>
    <t>装備品</t>
  </si>
  <si>
    <t>重量</t>
  </si>
  <si>
    <t>命中</t>
  </si>
  <si>
    <t>攻撃</t>
  </si>
  <si>
    <t>回避</t>
  </si>
  <si>
    <t>物理</t>
  </si>
  <si>
    <t>魔防</t>
  </si>
  <si>
    <t>行動</t>
  </si>
  <si>
    <t>射程</t>
  </si>
  <si>
    <t>命中判定</t>
  </si>
  <si>
    <t>物理防御力</t>
  </si>
  <si>
    <t>魔法防御力</t>
  </si>
  <si>
    <t>行動値</t>
  </si>
  <si>
    <t>移動力</t>
  </si>
  <si>
    <t>回避判定</t>
  </si>
  <si>
    <t>攻撃力</t>
  </si>
  <si>
    <t>魔術判定</t>
  </si>
  <si>
    <t>戦闘能力値</t>
  </si>
  <si>
    <t>↓</t>
  </si>
  <si>
    <t>スキル修正</t>
  </si>
  <si>
    <t>↓↑</t>
  </si>
  <si>
    <r>
      <t>↑</t>
    </r>
    <r>
      <rPr>
        <sz val="9"/>
        <color indexed="8"/>
        <rFont val="ＭＳ Ｐゴシック"/>
        <family val="3"/>
      </rPr>
      <t>スキル修正</t>
    </r>
  </si>
  <si>
    <t>ｽｷﾙ修正（初期ｸﾗｽ値含む）</t>
  </si>
  <si>
    <t>ＣＬ</t>
  </si>
  <si>
    <t>運命：</t>
  </si>
  <si>
    <t>特徴：</t>
  </si>
  <si>
    <t>出自：</t>
  </si>
  <si>
    <t>スキル：</t>
  </si>
  <si>
    <t>種族：</t>
  </si>
  <si>
    <t>名前：</t>
  </si>
  <si>
    <t>ヒューリン</t>
  </si>
  <si>
    <t>エルダナーン</t>
  </si>
  <si>
    <t>ネヴァーフ</t>
  </si>
  <si>
    <t>フィルボム</t>
  </si>
  <si>
    <t>ヴァーナ</t>
  </si>
  <si>
    <t>ドゥアン</t>
  </si>
  <si>
    <t>エクスマキナ</t>
  </si>
  <si>
    <t>ドラゴネット</t>
  </si>
  <si>
    <t>ｺﾝﾊﾞｯﾄﾏｽﾀﾘｰ</t>
  </si>
  <si>
    <t>ｵｰﾙﾗｳﾝﾄﾞ</t>
  </si>
  <si>
    <t>ｺﾝﾋﾞﾈｰｼｮﾝ</t>
  </si>
  <si>
    <t>ﾊｰﾌﾌﾞﾗｯﾄﾞ</t>
  </si>
  <si>
    <t>ﾌﾟﾛｳﾞｨﾃﾞﾝｽ</t>
  </si>
  <si>
    <t>ｲﾓｰﾀﾘｨ</t>
  </si>
  <si>
    <t>ｵﾌｪﾝｼﾌﾞ</t>
  </si>
  <si>
    <t>ﾅﾁｭﾗﾙﾋｽﾄﾘｰ</t>
  </si>
  <si>
    <t>ﾌｫﾃｨﾃｭｰﾄﾞ</t>
  </si>
  <si>
    <t>ﾏｼﾞｯｸｾﾝｽ</t>
  </si>
  <si>
    <t>ﾏｼﾞｯｸﾏｽﾀﾘｰ</t>
  </si>
  <si>
    <t>ｱﾀﾞﾏﾝﾄ</t>
  </si>
  <si>
    <t>ｱｯｸｽﾏｽﾀﾘｰ</t>
  </si>
  <si>
    <t>ｲﾝﾌﾗｳﾞｨｼﾞｮﾝ</t>
  </si>
  <si>
    <t>ﾃｸﾆｯｸﾏｽﾀｰ</t>
  </si>
  <si>
    <t>ﾏｽﾀｰﾊﾝﾄﾞ</t>
  </si>
  <si>
    <t>ﾗｰﾆﾝｸﾞﾎﾟｰｼｮﾝ</t>
  </si>
  <si>
    <t>ｽｰﾊﾟｰｾﾝｽ</t>
  </si>
  <si>
    <t>ﾄﾘｯｸｽﾀｰ</t>
  </si>
  <si>
    <t>ﾆﾝﾌﾞﾙ</t>
  </si>
  <si>
    <t>ﾏｼﾞｯｸﾚｼﾞｽﾄ</t>
  </si>
  <si>
    <t>ﾗｯｷｰｽﾀｰ</t>
  </si>
  <si>
    <t>ﾘﾗｯｸｽ</t>
  </si>
  <si>
    <t>ｱｸﾛﾊﾞｯﾄ</t>
  </si>
  <si>
    <t>ｵｰﾊﾞｰﾊﾟｽ</t>
  </si>
  <si>
    <t>ﾊｲｼﾞｬﾝﾌﾟ</t>
  </si>
  <si>
    <t>ﾅﾁｭﾗﾙｳｪﾎﾟﾝ</t>
  </si>
  <si>
    <t>ﾀﾌﾈｽ</t>
  </si>
  <si>
    <t>ｳｨﾝｸﾞ</t>
  </si>
  <si>
    <t>ｷﾞﾌﾄ</t>
  </si>
  <si>
    <t>ｱｸｾﾗﾚｰｼｮﾝ</t>
  </si>
  <si>
    <t>ｱﾝﾌﾟﾘﾌｧｲｱ</t>
  </si>
  <si>
    <t>ﾁｭｰﾆﾝｸﾞ</t>
  </si>
  <si>
    <t>ﾃﾞｨﾌｨﾌﾞﾘﾚｲﾀｰ</t>
  </si>
  <si>
    <t>ﾄﾗﾝﾌﾟ</t>
  </si>
  <si>
    <t>ﾗﾝﾊﾟｰﾄ</t>
  </si>
  <si>
    <t>ﾄﾞﾗｺﾞﾆｯｸｼﾝﾎﾞﾙ</t>
  </si>
  <si>
    <t>ﾄﾞﾗｺﾞﾝｾﾝﾄｰﾙ</t>
  </si>
  <si>
    <t>ﾄﾞﾗｺﾞﾝﾌｫｰﾑ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</si>
</sst>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b/>
      <sz val="9"/>
      <color theme="1"/>
      <name val="Calibri"/>
      <family val="3"/>
    </font>
    <font>
      <b/>
      <sz val="8"/>
      <color theme="1"/>
      <name val="Calibri"/>
      <family val="3"/>
    </font>
    <font>
      <b/>
      <sz val="10"/>
      <color theme="1"/>
      <name val="Calibri"/>
      <family val="3"/>
    </font>
    <font>
      <sz val="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hair"/>
      <right style="medium"/>
      <top style="medium"/>
      <bottom style="thin"/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 applyProtection="1">
      <alignment vertical="center"/>
      <protection locked="0"/>
    </xf>
    <xf numFmtId="0" fontId="38" fillId="33" borderId="12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38" fillId="0" borderId="14" xfId="0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8" fillId="33" borderId="20" xfId="0" applyFont="1" applyFill="1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38" fillId="33" borderId="21" xfId="0" applyFont="1" applyFill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5" fillId="0" borderId="16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38" fillId="0" borderId="15" xfId="0" applyFont="1" applyBorder="1" applyAlignment="1">
      <alignment horizontal="right" vertical="center"/>
    </xf>
    <xf numFmtId="0" fontId="0" fillId="0" borderId="25" xfId="0" applyBorder="1" applyAlignment="1" applyProtection="1">
      <alignment vertical="center"/>
      <protection locked="0"/>
    </xf>
    <xf numFmtId="0" fontId="38" fillId="0" borderId="24" xfId="0" applyFont="1" applyBorder="1" applyAlignment="1">
      <alignment horizontal="right" vertical="center"/>
    </xf>
    <xf numFmtId="0" fontId="0" fillId="0" borderId="18" xfId="0" applyBorder="1" applyAlignment="1" applyProtection="1">
      <alignment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38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38" fillId="33" borderId="34" xfId="0" applyFont="1" applyFill="1" applyBorder="1" applyAlignment="1">
      <alignment vertical="center"/>
    </xf>
    <xf numFmtId="0" fontId="38" fillId="33" borderId="35" xfId="0" applyFont="1" applyFill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8" fillId="0" borderId="16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45" fillId="0" borderId="0" xfId="0" applyFont="1" applyBorder="1" applyAlignment="1">
      <alignment horizontal="right" vertical="center"/>
    </xf>
    <xf numFmtId="0" fontId="43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8" fillId="0" borderId="15" xfId="0" applyFont="1" applyBorder="1" applyAlignment="1" applyProtection="1">
      <alignment horizontal="center" vertical="center"/>
      <protection locked="0"/>
    </xf>
    <xf numFmtId="0" fontId="48" fillId="0" borderId="22" xfId="0" applyFont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8" fillId="0" borderId="24" xfId="0" applyFont="1" applyBorder="1" applyAlignment="1">
      <alignment horizontal="left" vertical="center"/>
    </xf>
    <xf numFmtId="0" fontId="38" fillId="0" borderId="20" xfId="0" applyFont="1" applyBorder="1" applyAlignment="1">
      <alignment horizontal="left" vertical="center"/>
    </xf>
    <xf numFmtId="0" fontId="38" fillId="0" borderId="21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0" fontId="38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43" fillId="0" borderId="44" xfId="0" applyFont="1" applyFill="1" applyBorder="1" applyAlignment="1" applyProtection="1">
      <alignment horizontal="center" vertical="center"/>
      <protection locked="0"/>
    </xf>
    <xf numFmtId="0" fontId="43" fillId="0" borderId="25" xfId="0" applyFont="1" applyFill="1" applyBorder="1" applyAlignment="1" applyProtection="1">
      <alignment horizontal="center" vertical="center"/>
      <protection locked="0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38" fillId="33" borderId="44" xfId="0" applyFont="1" applyFill="1" applyBorder="1" applyAlignment="1" applyProtection="1">
      <alignment horizontal="center" vertical="center"/>
      <protection locked="0"/>
    </xf>
    <xf numFmtId="0" fontId="38" fillId="33" borderId="46" xfId="0" applyFont="1" applyFill="1" applyBorder="1" applyAlignment="1" applyProtection="1">
      <alignment horizontal="center" vertical="center"/>
      <protection locked="0"/>
    </xf>
    <xf numFmtId="0" fontId="38" fillId="33" borderId="17" xfId="0" applyFont="1" applyFill="1" applyBorder="1" applyAlignment="1" applyProtection="1">
      <alignment horizontal="center" vertical="center"/>
      <protection locked="0"/>
    </xf>
    <xf numFmtId="0" fontId="38" fillId="33" borderId="47" xfId="0" applyFont="1" applyFill="1" applyBorder="1" applyAlignment="1" applyProtection="1">
      <alignment horizontal="center" vertical="center"/>
      <protection locked="0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8" fillId="0" borderId="24" xfId="0" applyFont="1" applyBorder="1" applyAlignment="1" applyProtection="1">
      <alignment horizontal="center" vertical="center"/>
      <protection locked="0"/>
    </xf>
    <xf numFmtId="0" fontId="48" fillId="0" borderId="2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55"/>
  <sheetViews>
    <sheetView tabSelected="1" zoomScalePageLayoutView="0" workbookViewId="0" topLeftCell="A8">
      <selection activeCell="N13" sqref="N13"/>
    </sheetView>
  </sheetViews>
  <sheetFormatPr defaultColWidth="9.140625" defaultRowHeight="15"/>
  <cols>
    <col min="1" max="29" width="4.57421875" style="0" customWidth="1"/>
  </cols>
  <sheetData>
    <row r="2" spans="2:16" ht="14.25" thickBot="1">
      <c r="B2" s="73" t="s">
        <v>0</v>
      </c>
      <c r="C2" s="73"/>
      <c r="D2" s="73"/>
      <c r="E2" s="73"/>
      <c r="F2" s="73"/>
      <c r="G2" s="73"/>
      <c r="H2" s="73"/>
      <c r="L2" s="1" t="s">
        <v>57</v>
      </c>
      <c r="M2" s="83" t="s">
        <v>61</v>
      </c>
      <c r="N2" s="83"/>
      <c r="O2" s="83"/>
      <c r="P2" s="83"/>
    </row>
    <row r="3" spans="2:15" ht="13.5">
      <c r="B3" s="87" t="s">
        <v>68</v>
      </c>
      <c r="C3" s="88"/>
      <c r="D3" s="88"/>
      <c r="E3" s="88"/>
      <c r="F3" s="88"/>
      <c r="G3" s="89"/>
      <c r="I3" s="43" t="s">
        <v>5</v>
      </c>
      <c r="J3" s="44">
        <f>SUM(E36,M32)</f>
        <v>0</v>
      </c>
      <c r="K3" s="36" t="s">
        <v>28</v>
      </c>
      <c r="L3" s="37"/>
      <c r="M3" s="36" t="s">
        <v>29</v>
      </c>
      <c r="N3" s="122">
        <f>SUM(J3,L3)</f>
        <v>0</v>
      </c>
      <c r="O3" s="123"/>
    </row>
    <row r="4" spans="2:15" ht="14.25" thickBot="1">
      <c r="B4" s="80" t="s">
        <v>67</v>
      </c>
      <c r="C4" s="81"/>
      <c r="D4" s="81"/>
      <c r="E4" s="81"/>
      <c r="F4" s="81"/>
      <c r="G4" s="82"/>
      <c r="I4" s="45" t="s">
        <v>6</v>
      </c>
      <c r="J4" s="46">
        <f>SUM(J36,O32)</f>
        <v>0</v>
      </c>
      <c r="K4" s="47" t="s">
        <v>28</v>
      </c>
      <c r="L4" s="48"/>
      <c r="M4" s="47" t="s">
        <v>29</v>
      </c>
      <c r="N4" s="124">
        <f>SUM(J4,L4)</f>
        <v>0</v>
      </c>
      <c r="O4" s="125"/>
    </row>
    <row r="5" spans="2:15" ht="14.25" thickBot="1">
      <c r="B5" s="80" t="s">
        <v>66</v>
      </c>
      <c r="C5" s="81"/>
      <c r="D5" s="60"/>
      <c r="E5" s="60"/>
      <c r="F5" s="61"/>
      <c r="G5" s="62"/>
      <c r="I5" s="49" t="s">
        <v>7</v>
      </c>
      <c r="J5" s="126"/>
      <c r="K5" s="127"/>
      <c r="L5" s="4"/>
      <c r="M5" s="4"/>
      <c r="N5" s="4"/>
      <c r="O5" s="4"/>
    </row>
    <row r="6" spans="2:7" ht="14.25" thickBot="1">
      <c r="B6" s="68" t="s">
        <v>65</v>
      </c>
      <c r="C6" s="69"/>
      <c r="D6" s="69"/>
      <c r="E6" s="69"/>
      <c r="F6" s="69"/>
      <c r="G6" s="70"/>
    </row>
    <row r="7" spans="2:15" ht="14.25" thickBot="1">
      <c r="B7" s="68" t="s">
        <v>64</v>
      </c>
      <c r="C7" s="69"/>
      <c r="D7" s="69"/>
      <c r="E7" s="69"/>
      <c r="F7" s="69"/>
      <c r="G7" s="70"/>
      <c r="I7" s="74" t="s">
        <v>19</v>
      </c>
      <c r="J7" s="75"/>
      <c r="K7" s="79"/>
      <c r="L7" s="79"/>
      <c r="M7" s="90"/>
      <c r="O7" s="19" t="s">
        <v>62</v>
      </c>
    </row>
    <row r="8" spans="2:15" ht="14.25" thickBot="1">
      <c r="B8" s="84" t="s">
        <v>4</v>
      </c>
      <c r="C8" s="85"/>
      <c r="D8" s="85"/>
      <c r="E8" s="85" t="s">
        <v>63</v>
      </c>
      <c r="F8" s="85"/>
      <c r="G8" s="86"/>
      <c r="H8" s="3"/>
      <c r="I8" s="128" t="s">
        <v>18</v>
      </c>
      <c r="J8" s="129"/>
      <c r="K8" s="95"/>
      <c r="L8" s="95"/>
      <c r="M8" s="97"/>
      <c r="O8" s="15"/>
    </row>
    <row r="9" spans="8:9" ht="13.5">
      <c r="H9" s="65"/>
      <c r="I9" s="65"/>
    </row>
    <row r="10" spans="2:15" ht="14.25" thickBot="1">
      <c r="B10" s="20" t="s">
        <v>8</v>
      </c>
      <c r="C10" s="91" t="s">
        <v>1</v>
      </c>
      <c r="D10" s="91"/>
      <c r="E10" s="91"/>
      <c r="F10" s="91"/>
      <c r="G10" s="91"/>
      <c r="H10" s="92"/>
      <c r="I10" s="92"/>
      <c r="J10" s="12"/>
      <c r="K10" s="12"/>
      <c r="L10" s="4"/>
      <c r="M10" s="4"/>
      <c r="N10" s="4"/>
      <c r="O10" s="4"/>
    </row>
    <row r="11" spans="2:16" ht="13.5">
      <c r="B11" s="21">
        <v>1</v>
      </c>
      <c r="C11" s="79"/>
      <c r="D11" s="79"/>
      <c r="E11" s="79"/>
      <c r="F11" s="79"/>
      <c r="G11" s="79"/>
      <c r="H11" s="79"/>
      <c r="I11" s="79" t="s">
        <v>9</v>
      </c>
      <c r="J11" s="79"/>
      <c r="K11" s="79"/>
      <c r="L11" s="79" t="s">
        <v>2</v>
      </c>
      <c r="M11" s="79"/>
      <c r="N11" s="79" t="s">
        <v>3</v>
      </c>
      <c r="O11" s="90"/>
      <c r="P11" s="2"/>
    </row>
    <row r="12" spans="2:16" ht="13.5">
      <c r="B12" s="22"/>
      <c r="C12" s="66"/>
      <c r="D12" s="66"/>
      <c r="E12" s="66"/>
      <c r="F12" s="76"/>
      <c r="G12" s="77"/>
      <c r="H12" s="78"/>
      <c r="I12" s="9" t="s">
        <v>10</v>
      </c>
      <c r="J12" s="8" t="s">
        <v>11</v>
      </c>
      <c r="K12" s="10" t="s">
        <v>12</v>
      </c>
      <c r="L12" s="8" t="s">
        <v>14</v>
      </c>
      <c r="M12" s="6" t="s">
        <v>13</v>
      </c>
      <c r="N12" s="8" t="s">
        <v>14</v>
      </c>
      <c r="O12" s="23" t="s">
        <v>13</v>
      </c>
      <c r="P12" s="1"/>
    </row>
    <row r="13" spans="2:15" ht="13.5">
      <c r="B13" s="22">
        <v>2</v>
      </c>
      <c r="C13" s="66"/>
      <c r="D13" s="66"/>
      <c r="E13" s="66"/>
      <c r="F13" s="66"/>
      <c r="G13" s="66"/>
      <c r="H13" s="66"/>
      <c r="I13" s="11">
        <f>ISTEXT(C13)*PRODUCT(B11,10)</f>
        <v>0</v>
      </c>
      <c r="J13" s="11">
        <f>PRODUCT(COUNTIF(B44:B51,2),10)</f>
        <v>0</v>
      </c>
      <c r="K13" s="7"/>
      <c r="L13" s="7"/>
      <c r="M13" s="11">
        <f>SUM(L12,L13)</f>
        <v>0</v>
      </c>
      <c r="N13" s="7"/>
      <c r="O13" s="16">
        <f>SUM(N12,N13)</f>
        <v>0</v>
      </c>
    </row>
    <row r="14" spans="2:15" ht="13.5">
      <c r="B14" s="22">
        <v>3</v>
      </c>
      <c r="C14" s="66"/>
      <c r="D14" s="66"/>
      <c r="E14" s="66"/>
      <c r="F14" s="66"/>
      <c r="G14" s="66"/>
      <c r="H14" s="66"/>
      <c r="I14" s="11">
        <f>ISTEXT(C14)*PRODUCT(B13,10)</f>
        <v>0</v>
      </c>
      <c r="J14" s="11">
        <f>PRODUCT(COUNTIF(B44:B51,3),10)</f>
        <v>0</v>
      </c>
      <c r="K14" s="7"/>
      <c r="L14" s="7"/>
      <c r="M14" s="5">
        <f>SUM(M13,L14)</f>
        <v>0</v>
      </c>
      <c r="N14" s="7"/>
      <c r="O14" s="16">
        <f>SUM(N14,O13)</f>
        <v>0</v>
      </c>
    </row>
    <row r="15" spans="2:15" ht="13.5">
      <c r="B15" s="22">
        <v>4</v>
      </c>
      <c r="C15" s="66"/>
      <c r="D15" s="66"/>
      <c r="E15" s="66"/>
      <c r="F15" s="66"/>
      <c r="G15" s="66"/>
      <c r="H15" s="66"/>
      <c r="I15" s="11">
        <f aca="true" t="shared" si="0" ref="I15:I31">ISTEXT(C15)*PRODUCT(B14,10)</f>
        <v>0</v>
      </c>
      <c r="J15" s="11">
        <f>PRODUCT(COUNTIF(B44:B51,4),10)</f>
        <v>0</v>
      </c>
      <c r="K15" s="7"/>
      <c r="L15" s="7"/>
      <c r="M15" s="5">
        <f aca="true" t="shared" si="1" ref="M15:M31">SUM(M14,L15)</f>
        <v>0</v>
      </c>
      <c r="N15" s="7"/>
      <c r="O15" s="16">
        <f aca="true" t="shared" si="2" ref="O15:O31">SUM(N15,O14)</f>
        <v>0</v>
      </c>
    </row>
    <row r="16" spans="2:15" ht="13.5">
      <c r="B16" s="22">
        <v>5</v>
      </c>
      <c r="C16" s="66"/>
      <c r="D16" s="66"/>
      <c r="E16" s="66"/>
      <c r="F16" s="66"/>
      <c r="G16" s="66"/>
      <c r="H16" s="66"/>
      <c r="I16" s="11">
        <f t="shared" si="0"/>
        <v>0</v>
      </c>
      <c r="J16" s="11">
        <f>PRODUCT(COUNTIF(B44:B51,5),10)</f>
        <v>0</v>
      </c>
      <c r="K16" s="7"/>
      <c r="L16" s="7"/>
      <c r="M16" s="5">
        <f t="shared" si="1"/>
        <v>0</v>
      </c>
      <c r="N16" s="7"/>
      <c r="O16" s="16">
        <f t="shared" si="2"/>
        <v>0</v>
      </c>
    </row>
    <row r="17" spans="2:15" ht="13.5">
      <c r="B17" s="22">
        <v>6</v>
      </c>
      <c r="C17" s="72"/>
      <c r="D17" s="72"/>
      <c r="E17" s="72"/>
      <c r="F17" s="66"/>
      <c r="G17" s="66"/>
      <c r="H17" s="66"/>
      <c r="I17" s="11">
        <f t="shared" si="0"/>
        <v>0</v>
      </c>
      <c r="J17" s="11">
        <f>PRODUCT(COUNTIF(B44:B51,6),10)</f>
        <v>0</v>
      </c>
      <c r="K17" s="7"/>
      <c r="L17" s="7"/>
      <c r="M17" s="5">
        <f t="shared" si="1"/>
        <v>0</v>
      </c>
      <c r="N17" s="7"/>
      <c r="O17" s="16">
        <f t="shared" si="2"/>
        <v>0</v>
      </c>
    </row>
    <row r="18" spans="2:15" ht="13.5">
      <c r="B18" s="22">
        <v>7</v>
      </c>
      <c r="C18" s="66"/>
      <c r="D18" s="66"/>
      <c r="E18" s="66"/>
      <c r="F18" s="66"/>
      <c r="G18" s="66"/>
      <c r="H18" s="66"/>
      <c r="I18" s="11">
        <f t="shared" si="0"/>
        <v>0</v>
      </c>
      <c r="J18" s="11">
        <f>PRODUCT(COUNTIF(B44:B51,7),10)</f>
        <v>0</v>
      </c>
      <c r="K18" s="7"/>
      <c r="L18" s="7"/>
      <c r="M18" s="5">
        <f t="shared" si="1"/>
        <v>0</v>
      </c>
      <c r="N18" s="7"/>
      <c r="O18" s="16">
        <f t="shared" si="2"/>
        <v>0</v>
      </c>
    </row>
    <row r="19" spans="2:15" ht="13.5">
      <c r="B19" s="22">
        <v>8</v>
      </c>
      <c r="C19" s="66"/>
      <c r="D19" s="66"/>
      <c r="E19" s="66"/>
      <c r="F19" s="66"/>
      <c r="G19" s="66"/>
      <c r="H19" s="66"/>
      <c r="I19" s="11">
        <f t="shared" si="0"/>
        <v>0</v>
      </c>
      <c r="J19" s="11">
        <f>PRODUCT(COUNTIF(B44:B51,8),10)</f>
        <v>0</v>
      </c>
      <c r="K19" s="7"/>
      <c r="L19" s="7"/>
      <c r="M19" s="5">
        <f>SUM(M18,L19)</f>
        <v>0</v>
      </c>
      <c r="N19" s="7"/>
      <c r="O19" s="16">
        <f t="shared" si="2"/>
        <v>0</v>
      </c>
    </row>
    <row r="20" spans="2:15" ht="13.5">
      <c r="B20" s="22">
        <v>9</v>
      </c>
      <c r="C20" s="66"/>
      <c r="D20" s="66"/>
      <c r="E20" s="66"/>
      <c r="F20" s="66"/>
      <c r="G20" s="66"/>
      <c r="H20" s="66"/>
      <c r="I20" s="11">
        <f t="shared" si="0"/>
        <v>0</v>
      </c>
      <c r="J20" s="11">
        <f>PRODUCT(COUNTIF(B44:B51,9),10)</f>
        <v>0</v>
      </c>
      <c r="K20" s="7"/>
      <c r="L20" s="7"/>
      <c r="M20" s="5">
        <f>SUM(M19,L20)</f>
        <v>0</v>
      </c>
      <c r="N20" s="7"/>
      <c r="O20" s="16">
        <f t="shared" si="2"/>
        <v>0</v>
      </c>
    </row>
    <row r="21" spans="2:15" ht="13.5">
      <c r="B21" s="22">
        <v>10</v>
      </c>
      <c r="C21" s="66"/>
      <c r="D21" s="66"/>
      <c r="E21" s="66"/>
      <c r="F21" s="66"/>
      <c r="G21" s="66"/>
      <c r="H21" s="66"/>
      <c r="I21" s="11">
        <f t="shared" si="0"/>
        <v>0</v>
      </c>
      <c r="J21" s="11">
        <f>PRODUCT(COUNTIF(B44:B51,10),10)</f>
        <v>0</v>
      </c>
      <c r="K21" s="7"/>
      <c r="L21" s="7"/>
      <c r="M21" s="5">
        <f t="shared" si="1"/>
        <v>0</v>
      </c>
      <c r="N21" s="7"/>
      <c r="O21" s="16">
        <f t="shared" si="2"/>
        <v>0</v>
      </c>
    </row>
    <row r="22" spans="2:15" ht="13.5">
      <c r="B22" s="22">
        <v>11</v>
      </c>
      <c r="C22" s="76"/>
      <c r="D22" s="77"/>
      <c r="E22" s="78"/>
      <c r="F22" s="76"/>
      <c r="G22" s="77"/>
      <c r="H22" s="78"/>
      <c r="I22" s="11">
        <f t="shared" si="0"/>
        <v>0</v>
      </c>
      <c r="J22" s="11">
        <f>PRODUCT(COUNTIF(B44:B51,11),10)</f>
        <v>0</v>
      </c>
      <c r="K22" s="7"/>
      <c r="L22" s="7"/>
      <c r="M22" s="5">
        <f t="shared" si="1"/>
        <v>0</v>
      </c>
      <c r="N22" s="7"/>
      <c r="O22" s="16">
        <f t="shared" si="2"/>
        <v>0</v>
      </c>
    </row>
    <row r="23" spans="2:15" ht="13.5">
      <c r="B23" s="22">
        <v>12</v>
      </c>
      <c r="C23" s="76"/>
      <c r="D23" s="77"/>
      <c r="E23" s="78"/>
      <c r="F23" s="76"/>
      <c r="G23" s="77"/>
      <c r="H23" s="78"/>
      <c r="I23" s="11">
        <f t="shared" si="0"/>
        <v>0</v>
      </c>
      <c r="J23" s="11">
        <f>PRODUCT(COUNTIF(B44:B51,12),10)</f>
        <v>0</v>
      </c>
      <c r="K23" s="7"/>
      <c r="L23" s="7"/>
      <c r="M23" s="5">
        <f t="shared" si="1"/>
        <v>0</v>
      </c>
      <c r="N23" s="7"/>
      <c r="O23" s="16">
        <f t="shared" si="2"/>
        <v>0</v>
      </c>
    </row>
    <row r="24" spans="2:15" ht="13.5">
      <c r="B24" s="22">
        <v>13</v>
      </c>
      <c r="C24" s="76"/>
      <c r="D24" s="77"/>
      <c r="E24" s="78"/>
      <c r="F24" s="76"/>
      <c r="G24" s="77"/>
      <c r="H24" s="78"/>
      <c r="I24" s="11">
        <f t="shared" si="0"/>
        <v>0</v>
      </c>
      <c r="J24" s="11">
        <f>PRODUCT(COUNTIF(B44:B51,13),10)</f>
        <v>0</v>
      </c>
      <c r="K24" s="7"/>
      <c r="L24" s="7"/>
      <c r="M24" s="5">
        <f t="shared" si="1"/>
        <v>0</v>
      </c>
      <c r="N24" s="7"/>
      <c r="O24" s="16">
        <f t="shared" si="2"/>
        <v>0</v>
      </c>
    </row>
    <row r="25" spans="2:15" ht="13.5">
      <c r="B25" s="22">
        <v>14</v>
      </c>
      <c r="C25" s="66"/>
      <c r="D25" s="66"/>
      <c r="E25" s="66"/>
      <c r="F25" s="66"/>
      <c r="G25" s="66"/>
      <c r="H25" s="66"/>
      <c r="I25" s="11">
        <f t="shared" si="0"/>
        <v>0</v>
      </c>
      <c r="J25" s="11">
        <f>PRODUCT(COUNTIF(B44:B51,14),10)</f>
        <v>0</v>
      </c>
      <c r="K25" s="7"/>
      <c r="L25" s="7"/>
      <c r="M25" s="5">
        <f t="shared" si="1"/>
        <v>0</v>
      </c>
      <c r="N25" s="7"/>
      <c r="O25" s="16">
        <f t="shared" si="2"/>
        <v>0</v>
      </c>
    </row>
    <row r="26" spans="2:15" ht="13.5">
      <c r="B26" s="22">
        <v>15</v>
      </c>
      <c r="C26" s="66"/>
      <c r="D26" s="66"/>
      <c r="E26" s="66"/>
      <c r="F26" s="66"/>
      <c r="G26" s="66"/>
      <c r="H26" s="66"/>
      <c r="I26" s="11">
        <f t="shared" si="0"/>
        <v>0</v>
      </c>
      <c r="J26" s="11">
        <f>PRODUCT(COUNTIF(B44:B51,15),10)</f>
        <v>0</v>
      </c>
      <c r="K26" s="7"/>
      <c r="L26" s="7"/>
      <c r="M26" s="5">
        <f t="shared" si="1"/>
        <v>0</v>
      </c>
      <c r="N26" s="7"/>
      <c r="O26" s="16">
        <f t="shared" si="2"/>
        <v>0</v>
      </c>
    </row>
    <row r="27" spans="2:15" ht="13.5">
      <c r="B27" s="22">
        <v>16</v>
      </c>
      <c r="C27" s="66"/>
      <c r="D27" s="66"/>
      <c r="E27" s="66"/>
      <c r="F27" s="66"/>
      <c r="G27" s="66"/>
      <c r="H27" s="66"/>
      <c r="I27" s="11">
        <f t="shared" si="0"/>
        <v>0</v>
      </c>
      <c r="J27" s="11">
        <f>PRODUCT(COUNTIF(B44:B51,16),10)</f>
        <v>0</v>
      </c>
      <c r="K27" s="7"/>
      <c r="L27" s="7"/>
      <c r="M27" s="5">
        <f t="shared" si="1"/>
        <v>0</v>
      </c>
      <c r="N27" s="7"/>
      <c r="O27" s="16">
        <f t="shared" si="2"/>
        <v>0</v>
      </c>
    </row>
    <row r="28" spans="2:15" ht="13.5">
      <c r="B28" s="22">
        <v>17</v>
      </c>
      <c r="C28" s="66"/>
      <c r="D28" s="66"/>
      <c r="E28" s="66"/>
      <c r="F28" s="66"/>
      <c r="G28" s="66"/>
      <c r="H28" s="66"/>
      <c r="I28" s="11">
        <f t="shared" si="0"/>
        <v>0</v>
      </c>
      <c r="J28" s="11">
        <f>PRODUCT(COUNTIF(B44:B51,17),10)</f>
        <v>0</v>
      </c>
      <c r="K28" s="7"/>
      <c r="L28" s="7"/>
      <c r="M28" s="5">
        <f t="shared" si="1"/>
        <v>0</v>
      </c>
      <c r="N28" s="7"/>
      <c r="O28" s="16">
        <f t="shared" si="2"/>
        <v>0</v>
      </c>
    </row>
    <row r="29" spans="2:15" ht="13.5">
      <c r="B29" s="22">
        <v>18</v>
      </c>
      <c r="C29" s="66"/>
      <c r="D29" s="66"/>
      <c r="E29" s="66"/>
      <c r="F29" s="66"/>
      <c r="G29" s="66"/>
      <c r="H29" s="66"/>
      <c r="I29" s="11">
        <f t="shared" si="0"/>
        <v>0</v>
      </c>
      <c r="J29" s="11">
        <f>PRODUCT(COUNTIF(B44:B51,18),10)</f>
        <v>0</v>
      </c>
      <c r="K29" s="7"/>
      <c r="L29" s="7"/>
      <c r="M29" s="5">
        <f t="shared" si="1"/>
        <v>0</v>
      </c>
      <c r="N29" s="7"/>
      <c r="O29" s="16">
        <f t="shared" si="2"/>
        <v>0</v>
      </c>
    </row>
    <row r="30" spans="2:15" ht="13.5">
      <c r="B30" s="22">
        <v>19</v>
      </c>
      <c r="C30" s="66"/>
      <c r="D30" s="66"/>
      <c r="E30" s="66"/>
      <c r="F30" s="66"/>
      <c r="G30" s="66"/>
      <c r="H30" s="66"/>
      <c r="I30" s="11">
        <f t="shared" si="0"/>
        <v>0</v>
      </c>
      <c r="J30" s="11">
        <f>PRODUCT(COUNTIF(B44:B51,19),10)</f>
        <v>0</v>
      </c>
      <c r="K30" s="7"/>
      <c r="L30" s="7"/>
      <c r="M30" s="5">
        <f t="shared" si="1"/>
        <v>0</v>
      </c>
      <c r="N30" s="7"/>
      <c r="O30" s="16">
        <f t="shared" si="2"/>
        <v>0</v>
      </c>
    </row>
    <row r="31" spans="2:15" ht="13.5">
      <c r="B31" s="22">
        <v>20</v>
      </c>
      <c r="C31" s="66"/>
      <c r="D31" s="66"/>
      <c r="E31" s="66"/>
      <c r="F31" s="66"/>
      <c r="G31" s="66"/>
      <c r="H31" s="66"/>
      <c r="I31" s="11">
        <f t="shared" si="0"/>
        <v>0</v>
      </c>
      <c r="J31" s="11">
        <f>PRODUCT(COUNTIF(B44:B51,20),10)</f>
        <v>0</v>
      </c>
      <c r="K31" s="7"/>
      <c r="L31" s="7"/>
      <c r="M31" s="5">
        <f t="shared" si="1"/>
        <v>0</v>
      </c>
      <c r="N31" s="7"/>
      <c r="O31" s="16">
        <f t="shared" si="2"/>
        <v>0</v>
      </c>
    </row>
    <row r="32" spans="2:15" ht="14.25" thickBot="1">
      <c r="B32" s="24"/>
      <c r="C32" s="25"/>
      <c r="D32" s="25"/>
      <c r="E32" s="25"/>
      <c r="F32" s="95" t="s">
        <v>30</v>
      </c>
      <c r="G32" s="95"/>
      <c r="H32" s="95"/>
      <c r="I32" s="96">
        <f>SUM(I13:K31)</f>
        <v>0</v>
      </c>
      <c r="J32" s="96"/>
      <c r="K32" s="96"/>
      <c r="L32" s="26"/>
      <c r="M32" s="27">
        <f>MAX(M12:M31)</f>
        <v>0</v>
      </c>
      <c r="N32" s="28"/>
      <c r="O32" s="29">
        <f>MAX(O13:O31)</f>
        <v>0</v>
      </c>
    </row>
    <row r="34" ht="14.25" thickBot="1"/>
    <row r="35" spans="2:17" ht="14.25" thickBot="1">
      <c r="B35" s="111" t="s">
        <v>17</v>
      </c>
      <c r="C35" s="112"/>
      <c r="D35" s="112"/>
      <c r="E35" s="30" t="s">
        <v>15</v>
      </c>
      <c r="F35" s="30" t="s">
        <v>16</v>
      </c>
      <c r="G35" s="30" t="s">
        <v>20</v>
      </c>
      <c r="H35" s="30" t="s">
        <v>21</v>
      </c>
      <c r="I35" s="30" t="s">
        <v>22</v>
      </c>
      <c r="J35" s="30" t="s">
        <v>23</v>
      </c>
      <c r="K35" s="31" t="s">
        <v>24</v>
      </c>
      <c r="M35" s="116" t="s">
        <v>49</v>
      </c>
      <c r="N35" s="117"/>
      <c r="O35" s="40">
        <f>N48</f>
        <v>0</v>
      </c>
      <c r="P35" s="31"/>
      <c r="Q35" s="17">
        <f>O35+P35</f>
        <v>0</v>
      </c>
    </row>
    <row r="36" spans="2:17" ht="14.25" thickBot="1">
      <c r="B36" s="113" t="s">
        <v>25</v>
      </c>
      <c r="C36" s="114"/>
      <c r="D36" s="114"/>
      <c r="E36" s="6"/>
      <c r="F36" s="6"/>
      <c r="G36" s="6"/>
      <c r="H36" s="6"/>
      <c r="I36" s="6"/>
      <c r="J36" s="6"/>
      <c r="K36" s="23"/>
      <c r="M36" s="118" t="s">
        <v>50</v>
      </c>
      <c r="N36" s="119"/>
      <c r="O36" s="41">
        <f>O48+J39</f>
        <v>0</v>
      </c>
      <c r="P36" s="42"/>
      <c r="Q36" s="17">
        <f>O36+P36</f>
        <v>0</v>
      </c>
    </row>
    <row r="37" spans="2:17" ht="14.25" thickBot="1">
      <c r="B37" s="113" t="s">
        <v>26</v>
      </c>
      <c r="C37" s="114"/>
      <c r="D37" s="114"/>
      <c r="E37" s="6"/>
      <c r="F37" s="6"/>
      <c r="G37" s="6"/>
      <c r="H37" s="6"/>
      <c r="I37" s="6"/>
      <c r="J37" s="6"/>
      <c r="K37" s="23"/>
      <c r="N37" s="71" t="s">
        <v>58</v>
      </c>
      <c r="O37" s="71"/>
      <c r="P37" t="s">
        <v>59</v>
      </c>
      <c r="Q37" s="18"/>
    </row>
    <row r="38" spans="2:17" ht="14.25" thickBot="1">
      <c r="B38" s="113" t="s">
        <v>27</v>
      </c>
      <c r="C38" s="114"/>
      <c r="D38" s="114"/>
      <c r="E38" s="6"/>
      <c r="F38" s="6"/>
      <c r="G38" s="6"/>
      <c r="H38" s="6"/>
      <c r="I38" s="6"/>
      <c r="J38" s="6"/>
      <c r="K38" s="23"/>
      <c r="M38" s="107" t="s">
        <v>51</v>
      </c>
      <c r="N38" s="79"/>
      <c r="O38" s="40">
        <f>SUM(G39,I39)+P48</f>
        <v>0</v>
      </c>
      <c r="P38" s="40"/>
      <c r="Q38" s="17">
        <f>O38+P38</f>
        <v>0</v>
      </c>
    </row>
    <row r="39" spans="2:17" ht="14.25" thickBot="1">
      <c r="B39" s="120" t="s">
        <v>17</v>
      </c>
      <c r="C39" s="121"/>
      <c r="D39" s="121"/>
      <c r="E39" s="27">
        <f>QUOTIENT(E36+E37,3)+E38</f>
        <v>0</v>
      </c>
      <c r="F39" s="27">
        <f aca="true" t="shared" si="3" ref="F39:K39">QUOTIENT(F36+F37,3)+F38</f>
        <v>0</v>
      </c>
      <c r="G39" s="27">
        <f t="shared" si="3"/>
        <v>0</v>
      </c>
      <c r="H39" s="27">
        <f t="shared" si="3"/>
        <v>0</v>
      </c>
      <c r="I39" s="27">
        <f t="shared" si="3"/>
        <v>0</v>
      </c>
      <c r="J39" s="27">
        <f t="shared" si="3"/>
        <v>0</v>
      </c>
      <c r="K39" s="29">
        <f t="shared" si="3"/>
        <v>0</v>
      </c>
      <c r="M39" s="115" t="s">
        <v>52</v>
      </c>
      <c r="N39" s="95"/>
      <c r="O39" s="41">
        <f>Q38+P38+5</f>
        <v>5</v>
      </c>
      <c r="P39" s="41"/>
      <c r="Q39" s="17">
        <f>O39+P39</f>
        <v>5</v>
      </c>
    </row>
    <row r="40" ht="14.25" thickBot="1">
      <c r="H40" s="58"/>
    </row>
    <row r="41" spans="6:17" ht="14.25" thickBot="1">
      <c r="F41" s="107" t="s">
        <v>39</v>
      </c>
      <c r="G41" s="79"/>
      <c r="H41" s="79"/>
      <c r="I41" s="79"/>
      <c r="J41" s="33" t="s">
        <v>40</v>
      </c>
      <c r="K41" s="33" t="s">
        <v>41</v>
      </c>
      <c r="L41" s="33" t="s">
        <v>42</v>
      </c>
      <c r="M41" s="33" t="s">
        <v>43</v>
      </c>
      <c r="N41" s="33" t="s">
        <v>44</v>
      </c>
      <c r="O41" s="33" t="s">
        <v>45</v>
      </c>
      <c r="P41" s="33" t="s">
        <v>46</v>
      </c>
      <c r="Q41" s="34" t="s">
        <v>47</v>
      </c>
    </row>
    <row r="42" spans="2:17" ht="13.5">
      <c r="B42" s="108" t="s">
        <v>31</v>
      </c>
      <c r="C42" s="109"/>
      <c r="D42" s="110"/>
      <c r="F42" s="22" t="s">
        <v>33</v>
      </c>
      <c r="G42" s="66"/>
      <c r="H42" s="66"/>
      <c r="I42" s="66"/>
      <c r="J42" s="6"/>
      <c r="K42" s="6"/>
      <c r="L42" s="6"/>
      <c r="M42" s="6"/>
      <c r="N42" s="6"/>
      <c r="O42" s="6"/>
      <c r="P42" s="6"/>
      <c r="Q42" s="23"/>
    </row>
    <row r="43" spans="2:17" ht="13.5">
      <c r="B43" s="22" t="s">
        <v>8</v>
      </c>
      <c r="C43" s="66" t="s">
        <v>32</v>
      </c>
      <c r="D43" s="105"/>
      <c r="F43" s="22" t="s">
        <v>34</v>
      </c>
      <c r="G43" s="106"/>
      <c r="H43" s="106"/>
      <c r="I43" s="106"/>
      <c r="J43" s="6"/>
      <c r="K43" s="6"/>
      <c r="L43" s="6"/>
      <c r="M43" s="6"/>
      <c r="N43" s="6"/>
      <c r="O43" s="6"/>
      <c r="P43" s="6"/>
      <c r="Q43" s="23"/>
    </row>
    <row r="44" spans="2:17" ht="13.5">
      <c r="B44" s="22"/>
      <c r="C44" s="66"/>
      <c r="D44" s="105"/>
      <c r="F44" s="22" t="s">
        <v>35</v>
      </c>
      <c r="G44" s="66"/>
      <c r="H44" s="66"/>
      <c r="I44" s="66"/>
      <c r="J44" s="6"/>
      <c r="K44" s="6"/>
      <c r="L44" s="6"/>
      <c r="M44" s="6"/>
      <c r="N44" s="6"/>
      <c r="O44" s="6"/>
      <c r="P44" s="6"/>
      <c r="Q44" s="23"/>
    </row>
    <row r="45" spans="2:18" ht="13.5">
      <c r="B45" s="22"/>
      <c r="C45" s="66"/>
      <c r="D45" s="105"/>
      <c r="F45" s="22" t="s">
        <v>36</v>
      </c>
      <c r="G45" s="66"/>
      <c r="H45" s="66"/>
      <c r="I45" s="66"/>
      <c r="J45" s="6"/>
      <c r="K45" s="6"/>
      <c r="L45" s="6"/>
      <c r="M45" s="6"/>
      <c r="N45" s="6"/>
      <c r="O45" s="6"/>
      <c r="P45" s="6"/>
      <c r="Q45" s="23"/>
      <c r="R45" s="59"/>
    </row>
    <row r="46" spans="2:18" ht="13.5">
      <c r="B46" s="22"/>
      <c r="C46" s="66"/>
      <c r="D46" s="105"/>
      <c r="F46" s="35" t="s">
        <v>37</v>
      </c>
      <c r="G46" s="66"/>
      <c r="H46" s="66"/>
      <c r="I46" s="66"/>
      <c r="J46" s="6"/>
      <c r="K46" s="6"/>
      <c r="L46" s="6"/>
      <c r="M46" s="6"/>
      <c r="N46" s="6"/>
      <c r="O46" s="6"/>
      <c r="P46" s="6"/>
      <c r="Q46" s="23"/>
      <c r="R46" s="59"/>
    </row>
    <row r="47" spans="2:18" ht="13.5">
      <c r="B47" s="22"/>
      <c r="C47" s="66"/>
      <c r="D47" s="105"/>
      <c r="F47" s="35" t="s">
        <v>38</v>
      </c>
      <c r="G47" s="66"/>
      <c r="H47" s="66"/>
      <c r="I47" s="66"/>
      <c r="J47" s="6"/>
      <c r="K47" s="6"/>
      <c r="L47" s="6"/>
      <c r="M47" s="6"/>
      <c r="N47" s="6"/>
      <c r="O47" s="6"/>
      <c r="P47" s="6"/>
      <c r="Q47" s="23"/>
      <c r="R47" s="59"/>
    </row>
    <row r="48" spans="2:18" ht="14.25" thickBot="1">
      <c r="B48" s="22"/>
      <c r="C48" s="66"/>
      <c r="D48" s="105"/>
      <c r="F48" s="98" t="s">
        <v>56</v>
      </c>
      <c r="G48" s="99"/>
      <c r="H48" s="100"/>
      <c r="I48" s="27">
        <f>SUM(J42:J43)</f>
        <v>0</v>
      </c>
      <c r="J48" s="27">
        <f>SUM(J44:J47)</f>
        <v>0</v>
      </c>
      <c r="K48" s="27">
        <f>SUM(K42:K47)</f>
        <v>0</v>
      </c>
      <c r="L48" s="27">
        <f aca="true" t="shared" si="4" ref="L48:Q48">SUM(L42:L47)</f>
        <v>0</v>
      </c>
      <c r="M48" s="27">
        <f t="shared" si="4"/>
        <v>0</v>
      </c>
      <c r="N48" s="27">
        <f t="shared" si="4"/>
        <v>0</v>
      </c>
      <c r="O48" s="27">
        <f t="shared" si="4"/>
        <v>0</v>
      </c>
      <c r="P48" s="27">
        <f t="shared" si="4"/>
        <v>0</v>
      </c>
      <c r="Q48" s="29">
        <f t="shared" si="4"/>
        <v>0</v>
      </c>
      <c r="R48" s="59"/>
    </row>
    <row r="49" spans="2:21" ht="14.25" thickBot="1">
      <c r="B49" s="22"/>
      <c r="C49" s="66"/>
      <c r="D49" s="105"/>
      <c r="F49" s="103" t="s">
        <v>48</v>
      </c>
      <c r="G49" s="104"/>
      <c r="H49" s="55">
        <f>F39+K48</f>
        <v>0</v>
      </c>
      <c r="I49" s="36" t="s">
        <v>28</v>
      </c>
      <c r="J49" s="37"/>
      <c r="K49" s="50"/>
      <c r="L49" s="54">
        <f>H49+J49</f>
        <v>0</v>
      </c>
      <c r="M49" s="53"/>
      <c r="T49" s="63"/>
      <c r="U49" s="64"/>
    </row>
    <row r="50" spans="2:19" ht="14.25" thickBot="1">
      <c r="B50" s="22"/>
      <c r="C50" s="66"/>
      <c r="D50" s="105"/>
      <c r="F50" s="101" t="s">
        <v>53</v>
      </c>
      <c r="G50" s="102"/>
      <c r="H50" s="56">
        <f>G39+M48</f>
        <v>0</v>
      </c>
      <c r="I50" s="13" t="s">
        <v>28</v>
      </c>
      <c r="J50" s="14"/>
      <c r="K50" s="51"/>
      <c r="L50" s="54">
        <f>H50+J50</f>
        <v>0</v>
      </c>
      <c r="M50" s="53"/>
      <c r="O50" s="65"/>
      <c r="P50" s="65"/>
      <c r="Q50" s="65"/>
      <c r="R50" s="65"/>
      <c r="S50" s="65"/>
    </row>
    <row r="51" spans="2:19" ht="14.25" thickBot="1">
      <c r="B51" s="32"/>
      <c r="C51" s="95"/>
      <c r="D51" s="97"/>
      <c r="F51" s="101" t="s">
        <v>54</v>
      </c>
      <c r="G51" s="102"/>
      <c r="H51" s="56">
        <f>L48</f>
        <v>0</v>
      </c>
      <c r="I51" s="13" t="s">
        <v>28</v>
      </c>
      <c r="J51" s="14"/>
      <c r="K51" s="51"/>
      <c r="L51" s="54">
        <f>H51+J51</f>
        <v>0</v>
      </c>
      <c r="M51" s="53"/>
      <c r="O51" s="65"/>
      <c r="P51" s="65"/>
      <c r="Q51" s="65"/>
      <c r="R51" s="65"/>
      <c r="S51" s="65"/>
    </row>
    <row r="52" spans="6:19" ht="14.25" thickBot="1">
      <c r="F52" s="93" t="s">
        <v>55</v>
      </c>
      <c r="G52" s="94"/>
      <c r="H52" s="57">
        <f>H39</f>
        <v>0</v>
      </c>
      <c r="I52" s="38" t="s">
        <v>28</v>
      </c>
      <c r="J52" s="39"/>
      <c r="K52" s="52"/>
      <c r="L52" s="54">
        <f>H52+J52</f>
        <v>0</v>
      </c>
      <c r="M52" s="53"/>
      <c r="O52" s="65"/>
      <c r="P52" s="65"/>
      <c r="Q52" s="65"/>
      <c r="R52" s="65"/>
      <c r="S52" s="65"/>
    </row>
    <row r="53" spans="10:20" ht="13.5">
      <c r="J53" t="s">
        <v>60</v>
      </c>
      <c r="O53" s="65"/>
      <c r="P53" s="65"/>
      <c r="Q53" s="65"/>
      <c r="R53" s="65"/>
      <c r="S53" s="65"/>
      <c r="T53" s="2"/>
    </row>
    <row r="54" spans="15:20" ht="13.5">
      <c r="O54" s="67"/>
      <c r="P54" s="67"/>
      <c r="Q54" s="67"/>
      <c r="R54" s="67"/>
      <c r="S54" s="67"/>
      <c r="T54" s="2"/>
    </row>
    <row r="55" spans="15:19" ht="13.5">
      <c r="O55" s="65"/>
      <c r="P55" s="65"/>
      <c r="Q55" s="65"/>
      <c r="R55" s="65"/>
      <c r="S55" s="65"/>
    </row>
  </sheetData>
  <sheetProtection/>
  <mergeCells count="108">
    <mergeCell ref="N3:O3"/>
    <mergeCell ref="N4:O4"/>
    <mergeCell ref="J5:K5"/>
    <mergeCell ref="I8:J8"/>
    <mergeCell ref="K7:M7"/>
    <mergeCell ref="B37:D37"/>
    <mergeCell ref="K8:M8"/>
    <mergeCell ref="F28:H28"/>
    <mergeCell ref="F29:H29"/>
    <mergeCell ref="F27:H27"/>
    <mergeCell ref="F30:H30"/>
    <mergeCell ref="F31:H31"/>
    <mergeCell ref="C30:E30"/>
    <mergeCell ref="C31:E31"/>
    <mergeCell ref="F25:H25"/>
    <mergeCell ref="F26:H26"/>
    <mergeCell ref="C28:E28"/>
    <mergeCell ref="C29:E29"/>
    <mergeCell ref="C26:E26"/>
    <mergeCell ref="C27:E27"/>
    <mergeCell ref="M38:N38"/>
    <mergeCell ref="B35:D35"/>
    <mergeCell ref="B36:D36"/>
    <mergeCell ref="C45:D45"/>
    <mergeCell ref="M39:N39"/>
    <mergeCell ref="M35:N35"/>
    <mergeCell ref="M36:N36"/>
    <mergeCell ref="B38:D38"/>
    <mergeCell ref="B39:D39"/>
    <mergeCell ref="C43:D43"/>
    <mergeCell ref="C44:D44"/>
    <mergeCell ref="G43:I43"/>
    <mergeCell ref="G42:I42"/>
    <mergeCell ref="F41:I41"/>
    <mergeCell ref="C46:D46"/>
    <mergeCell ref="B42:D42"/>
    <mergeCell ref="G44:I44"/>
    <mergeCell ref="G45:I45"/>
    <mergeCell ref="C51:D51"/>
    <mergeCell ref="G47:I47"/>
    <mergeCell ref="F48:H48"/>
    <mergeCell ref="F50:G50"/>
    <mergeCell ref="F51:G51"/>
    <mergeCell ref="F49:G49"/>
    <mergeCell ref="C47:D47"/>
    <mergeCell ref="C48:D48"/>
    <mergeCell ref="C49:D49"/>
    <mergeCell ref="C50:D50"/>
    <mergeCell ref="F19:H19"/>
    <mergeCell ref="F52:G52"/>
    <mergeCell ref="F32:H32"/>
    <mergeCell ref="I32:K32"/>
    <mergeCell ref="F20:H20"/>
    <mergeCell ref="F21:H21"/>
    <mergeCell ref="F22:H22"/>
    <mergeCell ref="F23:H23"/>
    <mergeCell ref="F24:H24"/>
    <mergeCell ref="G46:I46"/>
    <mergeCell ref="C22:E22"/>
    <mergeCell ref="C23:E23"/>
    <mergeCell ref="C24:E24"/>
    <mergeCell ref="C25:E25"/>
    <mergeCell ref="C11:E11"/>
    <mergeCell ref="F11:H11"/>
    <mergeCell ref="F13:H13"/>
    <mergeCell ref="F14:H14"/>
    <mergeCell ref="F15:H15"/>
    <mergeCell ref="F16:H16"/>
    <mergeCell ref="M2:P2"/>
    <mergeCell ref="B8:D8"/>
    <mergeCell ref="E8:G8"/>
    <mergeCell ref="B3:G3"/>
    <mergeCell ref="C15:E15"/>
    <mergeCell ref="C16:E16"/>
    <mergeCell ref="L11:M11"/>
    <mergeCell ref="N11:O11"/>
    <mergeCell ref="C10:G10"/>
    <mergeCell ref="H10:I10"/>
    <mergeCell ref="B2:H2"/>
    <mergeCell ref="I7:J7"/>
    <mergeCell ref="C13:E13"/>
    <mergeCell ref="F12:H12"/>
    <mergeCell ref="I11:K11"/>
    <mergeCell ref="H9:I9"/>
    <mergeCell ref="B4:C4"/>
    <mergeCell ref="C12:E12"/>
    <mergeCell ref="B5:C5"/>
    <mergeCell ref="D4:G4"/>
    <mergeCell ref="O54:S54"/>
    <mergeCell ref="O55:S55"/>
    <mergeCell ref="O50:S50"/>
    <mergeCell ref="O51:S51"/>
    <mergeCell ref="O52:S52"/>
    <mergeCell ref="B6:G6"/>
    <mergeCell ref="B7:G7"/>
    <mergeCell ref="C14:E14"/>
    <mergeCell ref="N37:O37"/>
    <mergeCell ref="C17:E17"/>
    <mergeCell ref="D5:E5"/>
    <mergeCell ref="F5:G5"/>
    <mergeCell ref="T49:U49"/>
    <mergeCell ref="O53:S53"/>
    <mergeCell ref="C18:E18"/>
    <mergeCell ref="C19:E19"/>
    <mergeCell ref="C20:E20"/>
    <mergeCell ref="C21:E21"/>
    <mergeCell ref="F17:H17"/>
    <mergeCell ref="F18:H18"/>
  </mergeCells>
  <dataValidations count="4">
    <dataValidation type="list" showInputMessage="1" showErrorMessage="1" sqref="D4:G4">
      <formula1>種族名</formula1>
    </dataValidation>
    <dataValidation type="list" allowBlank="1" showInputMessage="1" showErrorMessage="1" sqref="D5:E5">
      <formula1>INDIRECT(D4)</formula1>
    </dataValidation>
    <dataValidation type="list" showInputMessage="1" showErrorMessage="1" sqref="F5:G5">
      <formula1>ﾊｰﾌﾌﾞﾗｯﾄﾞ</formula1>
    </dataValidation>
    <dataValidation type="list" allowBlank="1" showInputMessage="1" showErrorMessage="1" sqref="L13:L31 N13:N31">
      <formula1>INDIRECT("Sheet2!C12:C18")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4"/>
  <sheetViews>
    <sheetView zoomScalePageLayoutView="0" workbookViewId="0" topLeftCell="B1">
      <selection activeCell="C12" sqref="C12:C18"/>
    </sheetView>
  </sheetViews>
  <sheetFormatPr defaultColWidth="9.140625" defaultRowHeight="15"/>
  <sheetData>
    <row r="2" spans="1:9" ht="13.5">
      <c r="A2" t="s">
        <v>69</v>
      </c>
      <c r="B2" t="s">
        <v>78</v>
      </c>
      <c r="C2" t="s">
        <v>106</v>
      </c>
      <c r="D2" t="s">
        <v>77</v>
      </c>
      <c r="E2" t="s">
        <v>79</v>
      </c>
      <c r="F2" t="s">
        <v>80</v>
      </c>
      <c r="G2" t="s">
        <v>81</v>
      </c>
      <c r="I2" t="s">
        <v>82</v>
      </c>
    </row>
    <row r="3" spans="1:9" ht="13.5">
      <c r="A3" t="s">
        <v>70</v>
      </c>
      <c r="B3" t="s">
        <v>82</v>
      </c>
      <c r="C3" t="s">
        <v>83</v>
      </c>
      <c r="D3" t="s">
        <v>84</v>
      </c>
      <c r="E3" t="s">
        <v>85</v>
      </c>
      <c r="F3" t="s">
        <v>86</v>
      </c>
      <c r="G3" t="s">
        <v>87</v>
      </c>
      <c r="I3" t="s">
        <v>83</v>
      </c>
    </row>
    <row r="4" spans="1:9" ht="13.5">
      <c r="A4" t="s">
        <v>71</v>
      </c>
      <c r="B4" t="s">
        <v>88</v>
      </c>
      <c r="C4" t="s">
        <v>89</v>
      </c>
      <c r="D4" t="s">
        <v>90</v>
      </c>
      <c r="E4" t="s">
        <v>91</v>
      </c>
      <c r="F4" t="s">
        <v>92</v>
      </c>
      <c r="G4" t="s">
        <v>93</v>
      </c>
      <c r="I4" t="s">
        <v>84</v>
      </c>
    </row>
    <row r="5" spans="1:9" ht="13.5">
      <c r="A5" t="s">
        <v>72</v>
      </c>
      <c r="B5" t="s">
        <v>94</v>
      </c>
      <c r="C5" t="s">
        <v>95</v>
      </c>
      <c r="D5" t="s">
        <v>96</v>
      </c>
      <c r="E5" t="s">
        <v>97</v>
      </c>
      <c r="F5" t="s">
        <v>98</v>
      </c>
      <c r="G5" t="s">
        <v>99</v>
      </c>
      <c r="I5" t="s">
        <v>85</v>
      </c>
    </row>
    <row r="6" spans="1:9" ht="13.5">
      <c r="A6" t="s">
        <v>73</v>
      </c>
      <c r="B6" t="s">
        <v>100</v>
      </c>
      <c r="C6" t="s">
        <v>101</v>
      </c>
      <c r="D6" t="s">
        <v>102</v>
      </c>
      <c r="I6" t="s">
        <v>86</v>
      </c>
    </row>
    <row r="7" spans="1:9" ht="13.5">
      <c r="A7" t="s">
        <v>74</v>
      </c>
      <c r="B7" t="s">
        <v>105</v>
      </c>
      <c r="C7" t="s">
        <v>104</v>
      </c>
      <c r="D7" t="s">
        <v>103</v>
      </c>
      <c r="I7" t="s">
        <v>87</v>
      </c>
    </row>
    <row r="8" spans="1:9" ht="13.5">
      <c r="A8" t="s">
        <v>75</v>
      </c>
      <c r="B8" t="s">
        <v>107</v>
      </c>
      <c r="C8" t="s">
        <v>108</v>
      </c>
      <c r="D8" t="s">
        <v>109</v>
      </c>
      <c r="E8" t="s">
        <v>110</v>
      </c>
      <c r="F8" t="s">
        <v>111</v>
      </c>
      <c r="G8" t="s">
        <v>112</v>
      </c>
      <c r="I8" t="s">
        <v>88</v>
      </c>
    </row>
    <row r="9" spans="1:9" ht="13.5">
      <c r="A9" t="s">
        <v>76</v>
      </c>
      <c r="B9" t="s">
        <v>113</v>
      </c>
      <c r="C9" t="s">
        <v>114</v>
      </c>
      <c r="D9" t="s">
        <v>115</v>
      </c>
      <c r="I9" t="s">
        <v>89</v>
      </c>
    </row>
    <row r="10" ht="13.5">
      <c r="I10" t="s">
        <v>90</v>
      </c>
    </row>
    <row r="11" ht="13.5">
      <c r="I11" t="s">
        <v>91</v>
      </c>
    </row>
    <row r="12" spans="3:9" ht="13.5">
      <c r="C12">
        <v>2</v>
      </c>
      <c r="I12" t="s">
        <v>92</v>
      </c>
    </row>
    <row r="13" spans="3:9" ht="13.5">
      <c r="C13">
        <v>3</v>
      </c>
      <c r="I13" t="s">
        <v>93</v>
      </c>
    </row>
    <row r="14" spans="3:9" ht="13.5">
      <c r="C14">
        <v>4</v>
      </c>
      <c r="I14" t="s">
        <v>94</v>
      </c>
    </row>
    <row r="15" spans="3:9" ht="13.5">
      <c r="C15">
        <v>5</v>
      </c>
      <c r="I15" t="s">
        <v>95</v>
      </c>
    </row>
    <row r="16" spans="3:9" ht="13.5">
      <c r="C16">
        <v>6</v>
      </c>
      <c r="I16" t="s">
        <v>96</v>
      </c>
    </row>
    <row r="17" spans="3:9" ht="13.5">
      <c r="C17">
        <v>7</v>
      </c>
      <c r="I17" t="s">
        <v>97</v>
      </c>
    </row>
    <row r="18" spans="3:9" ht="13.5">
      <c r="C18">
        <v>8</v>
      </c>
      <c r="I18" t="s">
        <v>98</v>
      </c>
    </row>
    <row r="19" ht="13.5">
      <c r="I19" t="s">
        <v>99</v>
      </c>
    </row>
    <row r="20" ht="13.5">
      <c r="I20" t="s">
        <v>100</v>
      </c>
    </row>
    <row r="21" ht="13.5">
      <c r="I21" t="s">
        <v>101</v>
      </c>
    </row>
    <row r="22" ht="13.5">
      <c r="I22" t="s">
        <v>102</v>
      </c>
    </row>
    <row r="23" ht="13.5">
      <c r="I23" t="s">
        <v>105</v>
      </c>
    </row>
    <row r="24" ht="13.5">
      <c r="I24" t="s">
        <v>104</v>
      </c>
    </row>
    <row r="25" ht="13.5">
      <c r="I25" t="s">
        <v>103</v>
      </c>
    </row>
    <row r="26" ht="13.5">
      <c r="I26" t="s">
        <v>107</v>
      </c>
    </row>
    <row r="27" ht="13.5">
      <c r="I27" t="s">
        <v>108</v>
      </c>
    </row>
    <row r="28" ht="13.5">
      <c r="I28" t="s">
        <v>109</v>
      </c>
    </row>
    <row r="29" ht="13.5">
      <c r="I29" t="s">
        <v>110</v>
      </c>
    </row>
    <row r="30" ht="13.5">
      <c r="I30" t="s">
        <v>111</v>
      </c>
    </row>
    <row r="31" ht="13.5">
      <c r="I31" t="s">
        <v>112</v>
      </c>
    </row>
    <row r="32" ht="13.5">
      <c r="I32" t="s">
        <v>113</v>
      </c>
    </row>
    <row r="33" ht="13.5">
      <c r="I33" t="s">
        <v>114</v>
      </c>
    </row>
    <row r="34" ht="13.5">
      <c r="I34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KEITA</dc:creator>
  <cp:keywords/>
  <dc:description/>
  <cp:lastModifiedBy>kunimi</cp:lastModifiedBy>
  <dcterms:created xsi:type="dcterms:W3CDTF">2010-04-02T23:16:43Z</dcterms:created>
  <dcterms:modified xsi:type="dcterms:W3CDTF">2010-08-05T03:25:33Z</dcterms:modified>
  <cp:category/>
  <cp:version/>
  <cp:contentType/>
  <cp:contentStatus/>
</cp:coreProperties>
</file>